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Октябрь 2020" sheetId="1" r:id="rId1"/>
  </sheets>
  <definedNames>
    <definedName name="_xlnm._FilterDatabase" localSheetId="0" hidden="1">'Октябрь 2020'!$A$6:$S$45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<sst xmlns="http://schemas.openxmlformats.org/spreadsheetml/2006/main" count="69" uniqueCount="38">
  <si>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</si>
  <si>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</si>
  <si>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</si>
  <si>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</si>
  <si>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</si>
  <si>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</si>
  <si>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</si>
  <si>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</si>
  <si>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</si>
  <si>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</si>
  <si>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</si>
  <si>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</si>
  <si>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</si>
  <si>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</si>
  <si>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</si>
  <si>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</si>
  <si>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</si>
  <si>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</si>
  <si>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</si>
  <si>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</si>
  <si>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</si>
  <si>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</si>
  <si>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</si>
  <si>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</si>
  <si>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</si>
  <si>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</si>
  <si>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</si>
  <si>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</si>
  <si>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</si>
  <si>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</si>
  <si>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</si>
  <si>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</si>
  <si>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</si>
  <si>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</si>
  <si>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</si>
  <si>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</si>
  <si>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</si>
  <si>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октябре 2020г.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</si>
</sst>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2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9" fontId="42" fillId="0" borderId="29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179" fontId="0" fillId="0" borderId="16" xfId="0" applyNumberFormat="1" applyFill="1" applyBorder="1" applyAlignment="1">
      <alignment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90" zoomScaleNormal="85" zoomScaleSheetLayoutView="90" zoomScalePageLayoutView="0" workbookViewId="0" topLeftCell="A1">
      <pane ySplit="6" topLeftCell="A40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N1" s="2"/>
    </row>
    <row r="2" spans="1:14" s="1" customFormat="1" ht="13.5" thickTop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2"/>
    </row>
    <row r="3" spans="1:14" s="1" customFormat="1" ht="32.25" customHeight="1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2"/>
    </row>
    <row r="4" spans="1:14" s="1" customFormat="1" ht="13.5" thickBot="1">
      <c r="A4" s="3"/>
      <c r="B4" s="3"/>
      <c r="C4" s="72"/>
      <c r="D4" s="72"/>
      <c r="E4" s="72"/>
      <c r="F4" s="72"/>
      <c r="G4" s="72"/>
      <c r="H4" s="72"/>
      <c r="I4" s="72"/>
      <c r="J4" s="3"/>
      <c r="K4" s="3"/>
      <c r="L4" s="3"/>
      <c r="M4" s="2"/>
      <c r="N4" s="2"/>
    </row>
    <row r="5" spans="1:14" s="1" customFormat="1" ht="34.5" customHeight="1">
      <c r="A5" s="73" t="s">
        <v>0</v>
      </c>
      <c r="B5" s="75" t="s">
        <v>5</v>
      </c>
      <c r="C5" s="77" t="s">
        <v>6</v>
      </c>
      <c r="D5" s="79" t="s">
        <v>29</v>
      </c>
      <c r="E5" s="85" t="s">
        <v>27</v>
      </c>
      <c r="F5" s="85"/>
      <c r="G5" s="85"/>
      <c r="H5" s="79"/>
      <c r="I5" s="82" t="s">
        <v>7</v>
      </c>
      <c r="J5" s="83"/>
      <c r="K5" s="83"/>
      <c r="L5" s="84"/>
      <c r="N5" s="2"/>
    </row>
    <row r="6" spans="1:14" s="1" customFormat="1" ht="24" customHeight="1" thickBot="1">
      <c r="A6" s="74"/>
      <c r="B6" s="76"/>
      <c r="C6" s="78"/>
      <c r="D6" s="80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458.018</v>
      </c>
      <c r="E8" s="11">
        <f>E9</f>
        <v>0</v>
      </c>
      <c r="F8" s="9">
        <f>F9</f>
        <v>0</v>
      </c>
      <c r="G8" s="9">
        <f>G9</f>
        <v>458.018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458.018</v>
      </c>
      <c r="E9" s="40">
        <v>0</v>
      </c>
      <c r="F9" s="32">
        <v>0</v>
      </c>
      <c r="G9" s="32">
        <v>458.018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5001.423</v>
      </c>
      <c r="E11" s="11">
        <f>E12</f>
        <v>797.004</v>
      </c>
      <c r="F11" s="9">
        <f>F12</f>
        <v>1400.4</v>
      </c>
      <c r="G11" s="9">
        <f>G12</f>
        <v>2652.81</v>
      </c>
      <c r="H11" s="10">
        <f>H12</f>
        <v>151.209</v>
      </c>
      <c r="I11" s="11">
        <v>0</v>
      </c>
      <c r="J11" s="9">
        <v>0</v>
      </c>
      <c r="K11" s="9">
        <v>0</v>
      </c>
      <c r="L11" s="10">
        <v>0</v>
      </c>
    </row>
    <row r="12" spans="1:15" ht="15">
      <c r="A12" s="8"/>
      <c r="B12" s="30"/>
      <c r="C12" s="46" t="s">
        <v>9</v>
      </c>
      <c r="D12" s="52">
        <f>E12+F12+G12+H12</f>
        <v>5001.423</v>
      </c>
      <c r="E12" s="16">
        <v>797.004</v>
      </c>
      <c r="F12" s="14">
        <v>1400.4</v>
      </c>
      <c r="G12" s="14">
        <v>2652.81</v>
      </c>
      <c r="H12" s="15">
        <v>151.209</v>
      </c>
      <c r="I12" s="16">
        <v>0</v>
      </c>
      <c r="J12" s="14">
        <v>0</v>
      </c>
      <c r="K12" s="14">
        <v>0</v>
      </c>
      <c r="L12" s="15">
        <v>0</v>
      </c>
      <c r="O12" s="67"/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1571.271</v>
      </c>
      <c r="E13" s="11">
        <f>E14</f>
        <v>0</v>
      </c>
      <c r="F13" s="9">
        <f>F14</f>
        <v>1571.271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1571.271</v>
      </c>
      <c r="E14" s="40">
        <v>0</v>
      </c>
      <c r="F14" s="32">
        <v>1571.271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5943.536</v>
      </c>
      <c r="E16" s="11">
        <f>E17</f>
        <v>3034.704</v>
      </c>
      <c r="F16" s="9">
        <f>F17</f>
        <v>0</v>
      </c>
      <c r="G16" s="9">
        <f>G17</f>
        <v>2908.832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5943.536</v>
      </c>
      <c r="E17" s="40">
        <v>3034.704</v>
      </c>
      <c r="F17" s="32">
        <v>0</v>
      </c>
      <c r="G17" s="32">
        <v>2908.832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6635.407</v>
      </c>
      <c r="E19" s="11">
        <f>E20</f>
        <v>3579.608</v>
      </c>
      <c r="F19" s="9">
        <f>F20</f>
        <v>1158.179</v>
      </c>
      <c r="G19" s="9">
        <f>G20</f>
        <v>1897.62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6635.407</v>
      </c>
      <c r="E20" s="58">
        <v>3579.608</v>
      </c>
      <c r="F20" s="59">
        <v>1158.179</v>
      </c>
      <c r="G20" s="59">
        <f>1827.398+61.366+8.856</f>
        <v>1897.62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20.492</v>
      </c>
      <c r="E21" s="58">
        <f>E22</f>
        <v>0</v>
      </c>
      <c r="F21" s="59">
        <f>F22</f>
        <v>0</v>
      </c>
      <c r="G21" s="59">
        <f>G22</f>
        <v>20.492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20.492</v>
      </c>
      <c r="E22" s="41">
        <v>0</v>
      </c>
      <c r="F22" s="34">
        <v>0</v>
      </c>
      <c r="G22" s="34">
        <v>20.492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1449.7</v>
      </c>
      <c r="E24" s="11">
        <f>E25</f>
        <v>873.555</v>
      </c>
      <c r="F24" s="9">
        <f>F25</f>
        <v>0</v>
      </c>
      <c r="G24" s="9">
        <f>G25</f>
        <v>517.552</v>
      </c>
      <c r="H24" s="10">
        <f>H25</f>
        <v>58.593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1449.7</v>
      </c>
      <c r="E25" s="16">
        <v>873.555</v>
      </c>
      <c r="F25" s="14">
        <v>0</v>
      </c>
      <c r="G25" s="14">
        <f>517.427+0.125</f>
        <v>517.552</v>
      </c>
      <c r="H25" s="15">
        <v>58.593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831.213</v>
      </c>
      <c r="E26" s="11">
        <f>E27</f>
        <v>0</v>
      </c>
      <c r="F26" s="9">
        <f>F27</f>
        <v>0</v>
      </c>
      <c r="G26" s="9">
        <f>G27</f>
        <v>831.213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831.213</v>
      </c>
      <c r="E27" s="40">
        <v>0</v>
      </c>
      <c r="F27" s="32">
        <v>0</v>
      </c>
      <c r="G27" s="32">
        <v>831.213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6454.139999999999</v>
      </c>
      <c r="E29" s="11">
        <f>E30</f>
        <v>466.259</v>
      </c>
      <c r="F29" s="9">
        <f>F30</f>
        <v>288.079</v>
      </c>
      <c r="G29" s="9">
        <f>G30</f>
        <v>5677.491999999999</v>
      </c>
      <c r="H29" s="68">
        <f>H30</f>
        <v>22.31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6454.139999999999</v>
      </c>
      <c r="E30" s="40">
        <f>169.517+296.742</f>
        <v>466.259</v>
      </c>
      <c r="F30" s="32">
        <f>250.365+37.714</f>
        <v>288.079</v>
      </c>
      <c r="G30" s="32">
        <f>5444.119+202.422+30.951</f>
        <v>5677.491999999999</v>
      </c>
      <c r="H30" s="66">
        <f>0.028+22.282</f>
        <v>22.31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920.41</v>
      </c>
      <c r="E32" s="11">
        <f>E33</f>
        <v>0</v>
      </c>
      <c r="F32" s="9">
        <f>F33</f>
        <v>0</v>
      </c>
      <c r="G32" s="9">
        <f>G33</f>
        <v>920.41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920.41</v>
      </c>
      <c r="E33" s="40">
        <v>0</v>
      </c>
      <c r="F33" s="32">
        <v>0</v>
      </c>
      <c r="G33" s="32">
        <v>920.41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4340.1720000000005</v>
      </c>
      <c r="E35" s="11">
        <f>E36</f>
        <v>3024.165</v>
      </c>
      <c r="F35" s="9">
        <f>F36</f>
        <v>309.733</v>
      </c>
      <c r="G35" s="9">
        <f>G36</f>
        <v>1006.274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4340.1720000000005</v>
      </c>
      <c r="E36" s="16">
        <v>3024.165</v>
      </c>
      <c r="F36" s="14">
        <v>309.733</v>
      </c>
      <c r="G36" s="14">
        <v>1006.274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1684.64</v>
      </c>
      <c r="E37" s="11">
        <f>E38</f>
        <v>1684.64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1684.64</v>
      </c>
      <c r="E38" s="40">
        <v>1684.64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282.306</v>
      </c>
      <c r="E40" s="11">
        <f>E41</f>
        <v>0</v>
      </c>
      <c r="F40" s="9">
        <f>F41</f>
        <v>0</v>
      </c>
      <c r="G40" s="9">
        <f>G41</f>
        <v>281.101</v>
      </c>
      <c r="H40" s="10">
        <f>H41</f>
        <v>1.205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282.306</v>
      </c>
      <c r="E41" s="40">
        <v>0</v>
      </c>
      <c r="F41" s="32">
        <v>0</v>
      </c>
      <c r="G41" s="32">
        <v>281.101</v>
      </c>
      <c r="H41" s="66">
        <v>1.205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914.752</v>
      </c>
      <c r="E43" s="11">
        <f>E44</f>
        <v>107.884</v>
      </c>
      <c r="F43" s="9">
        <f>F44</f>
        <v>92.789</v>
      </c>
      <c r="G43" s="9">
        <f>G44</f>
        <v>714.079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914.752</v>
      </c>
      <c r="E44" s="40">
        <v>107.884</v>
      </c>
      <c r="F44" s="32">
        <v>92.789</v>
      </c>
      <c r="G44" s="32">
        <v>714.079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69" t="s">
        <v>21</v>
      </c>
      <c r="B45" s="70"/>
      <c r="C45" s="48"/>
      <c r="D45" s="54">
        <f>D8+D11+D16+D24+D26+D29+D37+D32+D35+D13+D19+D21+D40+D43</f>
        <v>36507.479999999996</v>
      </c>
      <c r="E45" s="20">
        <f>E8+E11+E16+E24+E26+E29+E37+E32+E35+E13+E19+E21+E40+E43</f>
        <v>13567.819000000001</v>
      </c>
      <c r="F45" s="20">
        <f>F8+F11+F16+F24+F26+F29+F37+F32+F35+F13+F19+F21+F40+F43</f>
        <v>4820.451</v>
      </c>
      <c r="G45" s="20">
        <f>G8+G11+G16+G24+G26+G29+G37+G32+G35+G13+G19+G21+G40+G43</f>
        <v>17885.892999999996</v>
      </c>
      <c r="H45" s="20">
        <f>H8+H11+H16+H24+H26+H29+H37+H32+H35+H13+H19+H21+H40+H43</f>
        <v>233.31700000000004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A1:L1"/>
    <mergeCell ref="I5:L5"/>
    <mergeCell ref="E5:H5"/>
    <mergeCell ref="A45:B45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2020-11-10T12:09:08Z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